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136-20 Nová Paka, Klášter\SOD\ZL\pracovní\ZL 6 - Šachta\"/>
    </mc:Choice>
  </mc:AlternateContent>
  <xr:revisionPtr revIDLastSave="0" documentId="13_ncr:1_{77A1E12C-108B-43C1-B476-D648D5AA844F}" xr6:coauthVersionLast="47" xr6:coauthVersionMax="47" xr10:uidLastSave="{00000000-0000-0000-0000-000000000000}"/>
  <bookViews>
    <workbookView xWindow="3855" yWindow="3855" windowWidth="28800" windowHeight="11385" xr2:uid="{00000000-000D-0000-FFFF-FFFF00000000}"/>
  </bookViews>
  <sheets>
    <sheet name="Průvodka" sheetId="12" r:id="rId1"/>
    <sheet name="Výkaz výměr" sheetId="11" r:id="rId2"/>
  </sheets>
  <definedNames>
    <definedName name="_xlnm.Print_Area" localSheetId="0">Průvodka!$A$1:$E$44</definedName>
    <definedName name="_xlnm.Print_Area" localSheetId="1">'Výkaz výměr'!$A$1:$H$43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1" l="1"/>
  <c r="H23" i="11"/>
  <c r="H21" i="11"/>
  <c r="H19" i="11"/>
  <c r="H17" i="11"/>
  <c r="H15" i="11"/>
  <c r="H14" i="11" s="1"/>
  <c r="G28" i="11" s="1"/>
  <c r="G30" i="11" l="1"/>
  <c r="G32" i="11" s="1"/>
  <c r="H28" i="11"/>
  <c r="H27" i="11" s="1"/>
  <c r="G36" i="11"/>
  <c r="H36" i="11" s="1"/>
  <c r="G34" i="11"/>
  <c r="H34" i="11" s="1"/>
  <c r="G35" i="11"/>
  <c r="H35" i="11" s="1"/>
  <c r="H32" i="11"/>
  <c r="H31" i="11" s="1"/>
  <c r="H30" i="11"/>
  <c r="H29" i="11" s="1"/>
  <c r="H12" i="11"/>
  <c r="H33" i="11" l="1"/>
  <c r="H26" i="11"/>
  <c r="H39" i="11" s="1"/>
  <c r="H42" i="11" s="1"/>
  <c r="C22" i="12" s="1"/>
</calcChain>
</file>

<file path=xl/sharedStrings.xml><?xml version="1.0" encoding="utf-8"?>
<sst xmlns="http://schemas.openxmlformats.org/spreadsheetml/2006/main" count="158" uniqueCount="119">
  <si>
    <t>číslo SOD:</t>
  </si>
  <si>
    <t>Objednatel:</t>
  </si>
  <si>
    <t>Zhotovitel:</t>
  </si>
  <si>
    <t>název změnového listu:</t>
  </si>
  <si>
    <t>vliv na záruky:</t>
  </si>
  <si>
    <t>Změnový list</t>
  </si>
  <si>
    <t>číslo:</t>
  </si>
  <si>
    <t>Zpracoval:</t>
  </si>
  <si>
    <t>za objednatele:</t>
  </si>
  <si>
    <t>TDS/projektový manažer:</t>
  </si>
  <si>
    <t>za zhotovitele:</t>
  </si>
  <si>
    <t>podpis</t>
  </si>
  <si>
    <t>datum</t>
  </si>
  <si>
    <t>ANO/NE</t>
  </si>
  <si>
    <t>vliv na platební podmínky:</t>
  </si>
  <si>
    <t>stavba (název dle SOD):</t>
  </si>
  <si>
    <t>číslo zakázky:</t>
  </si>
  <si>
    <t>sídlo:</t>
  </si>
  <si>
    <t>IČ:</t>
  </si>
  <si>
    <t>vliv na lhůtu realizace:</t>
  </si>
  <si>
    <t>jméno</t>
  </si>
  <si>
    <t>příloha:</t>
  </si>
  <si>
    <t>Odsouhlasil:</t>
  </si>
  <si>
    <t>Smluvní strany podpisem potvrzují souhlas s výše uvednými skutečnostmi. Podepsaný změnový list se podpisem stává nedílnou součástí smlouvy o dílo a mění dotčená ustanovení. Na základě změnového listu bude uzavřen dodatek k SOD.</t>
  </si>
  <si>
    <t>oprávněný zástupce:</t>
  </si>
  <si>
    <t>oprávněný zástupce :</t>
  </si>
  <si>
    <t>vedoucí projektu/stavbyvedoucí:</t>
  </si>
  <si>
    <t>popis vlivu / nová hodnota proti původní SOD</t>
  </si>
  <si>
    <t>razítko, podpis</t>
  </si>
  <si>
    <t xml:space="preserve">                                                   </t>
  </si>
  <si>
    <t>vliv na cenu díla:</t>
  </si>
  <si>
    <t>NE</t>
  </si>
  <si>
    <t>Pobřežní 249/46, 186 00 Praha 8 - Karlín</t>
  </si>
  <si>
    <t>technická příprava</t>
  </si>
  <si>
    <t>ANO</t>
  </si>
  <si>
    <t xml:space="preserve">MBQ, s. r. o. </t>
  </si>
  <si>
    <t>Filip Balatka/Dušan Mráz</t>
  </si>
  <si>
    <t>MBQ s.r.o.</t>
  </si>
  <si>
    <t>Pobřežní 249/46</t>
  </si>
  <si>
    <t>186 00  Praha 8</t>
  </si>
  <si>
    <t>IČ: 24247677</t>
  </si>
  <si>
    <t>Příloha č. 1 - Cenová kalkulace</t>
  </si>
  <si>
    <t>Kč bez DPH</t>
  </si>
  <si>
    <t>Popis</t>
  </si>
  <si>
    <t>MJ</t>
  </si>
  <si>
    <t>Výměra</t>
  </si>
  <si>
    <t>Jedn. cena</t>
  </si>
  <si>
    <t>Cena</t>
  </si>
  <si>
    <t>Poř.</t>
  </si>
  <si>
    <t>Typ</t>
  </si>
  <si>
    <t>Kód</t>
  </si>
  <si>
    <t>Stavební úpravy a přístavba objektu v ul. Opolského č. p. 144, Nová Paka (bývalý klášter Paulánů)</t>
  </si>
  <si>
    <t>Stavební úpravy a přístavba objektu v ul. Opolského č. p. 144, Nová Paka (bývalý klášter Paulánů) r.2020 - výzva II</t>
  </si>
  <si>
    <t>0136-20</t>
  </si>
  <si>
    <t>Jitka Fučíková</t>
  </si>
  <si>
    <t>Ing. Pavel Šimek</t>
  </si>
  <si>
    <t>Projektant</t>
  </si>
  <si>
    <t>Ing. Lukáš Poledne</t>
  </si>
  <si>
    <t>Cena celkem bez DPH</t>
  </si>
  <si>
    <t>Méněpráce</t>
  </si>
  <si>
    <t>Vícepráce</t>
  </si>
  <si>
    <t>Méněpráce celkem</t>
  </si>
  <si>
    <t>Vícepráce celkem</t>
  </si>
  <si>
    <t>Ing.Pavel Seeman</t>
  </si>
  <si>
    <t>ze dne 27.11.2020</t>
  </si>
  <si>
    <t>Život bez bariér, z. ú.</t>
  </si>
  <si>
    <t>Lomená 533, 509 01 Nová Paka</t>
  </si>
  <si>
    <t>266 52 561</t>
  </si>
  <si>
    <t>1</t>
  </si>
  <si>
    <t>2</t>
  </si>
  <si>
    <t>3</t>
  </si>
  <si>
    <t>4</t>
  </si>
  <si>
    <t>5</t>
  </si>
  <si>
    <t>894812505</t>
  </si>
  <si>
    <t>894812521</t>
  </si>
  <si>
    <t>894812529</t>
  </si>
  <si>
    <t>894812535</t>
  </si>
  <si>
    <t>894812613</t>
  </si>
  <si>
    <t>K</t>
  </si>
  <si>
    <t>PP</t>
  </si>
  <si>
    <t>Revizní a čistící šachta z PP typ DN 1000/200 šachtové dno průtočné 30°, 60°, 90°</t>
  </si>
  <si>
    <t>kus</t>
  </si>
  <si>
    <t>Revizní a čistící šachta z polypropylenu PP pro hladké trouby DN 1000 šachtové dno (DN šachty / DN trubního vedení) DN 1000/200 průtočné 30°, 60°, 90°</t>
  </si>
  <si>
    <t>Revizní a čistící šachta z PP DN 1000 šachtová roura korugovaná světlé hloubky 1200 mm</t>
  </si>
  <si>
    <t>Revizní a čistící šachta z polypropylenu PP pro hladké trouby DN 1000 roura šachtová korugovaná, světlé hloubky 1 200 mm</t>
  </si>
  <si>
    <t>Příplatek k rourám revizní a čistící šachty z PP DN 1000 za uříznutí šachtové skruže</t>
  </si>
  <si>
    <t>Revizní a čistící šachta z polypropylenu PP pro hladké trouby DN 1000 Příplatek k cenám 2431 - 2438 za uříznutí šachtové roury</t>
  </si>
  <si>
    <t>Revizní a čistící šachta z PP DN 1000 poklop litinový pro třídu zatížení A15 na plastovém konusu</t>
  </si>
  <si>
    <t>Revizní a čistící šachta z polypropylenu PP pro hladké trouby DN 1000 poklop (mříž) litinový s přechodovým konusem pro třídu zatížení A15 na plastovém konusu</t>
  </si>
  <si>
    <t>Vyříznutí a utěsnění otvoru ve stěně šachty DN 200</t>
  </si>
  <si>
    <t>Revizní a čistící šachta z polypropylenu PP vyříznutí a utěsnění otvoru ve stěně šachty DN 200</t>
  </si>
  <si>
    <t>CS ÚRS 2021 02</t>
  </si>
  <si>
    <t>Vznik ceny</t>
  </si>
  <si>
    <t>8</t>
  </si>
  <si>
    <t>Trubní vedení</t>
  </si>
  <si>
    <t>ZTI šachta</t>
  </si>
  <si>
    <t>VRN</t>
  </si>
  <si>
    <t>V06</t>
  </si>
  <si>
    <t>Územní vlivy</t>
  </si>
  <si>
    <t>ON</t>
  </si>
  <si>
    <t>060001000</t>
  </si>
  <si>
    <t>%</t>
  </si>
  <si>
    <t>V07</t>
  </si>
  <si>
    <t>Provozní vlivy</t>
  </si>
  <si>
    <t>070001000</t>
  </si>
  <si>
    <t>V09</t>
  </si>
  <si>
    <t>Ostatní náklady</t>
  </si>
  <si>
    <t>090001000</t>
  </si>
  <si>
    <t>Vedlejší rozpočtové náklady</t>
  </si>
  <si>
    <t>04</t>
  </si>
  <si>
    <t>Mimostaveništní doprava</t>
  </si>
  <si>
    <t>07</t>
  </si>
  <si>
    <t>Zařízení staveniště</t>
  </si>
  <si>
    <t>08</t>
  </si>
  <si>
    <t>Přesun kapacit</t>
  </si>
  <si>
    <t>Náhrada stávající nevyhovující cihelné kanalizační šachty, která při výkopových pracích ztratila stabilitu a rozpadla se. Nově osazená šachta je v provedení z polypropylenu z korugované roury DN 1000 vč. příslušenství</t>
  </si>
  <si>
    <t>Viktor Valeš</t>
  </si>
  <si>
    <t xml:space="preserve"> ZL 6 - Příloha č. 1 - Cenová kalkulace</t>
  </si>
  <si>
    <t>popis: Na základě  jednání mezi objednatelem a zhotovitelem byly odsouhlaseny následující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</si>
</sst>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(#,##0&quot;.&quot;_);;;_(@_)"/>
    <numFmt numFmtId="165" formatCode="#,##0.00\ &quot;Kč&quot;"/>
    <numFmt numFmtId="166" formatCode="_ * #,##0.00_ ;_ * \-#,##0.00_ ;_ * &quot;-&quot;??_ ;_ @_ "/>
    <numFmt numFmtId="167" formatCode="&quot;$&quot;#,##0_);[Red]\(&quot;$&quot;#,##0\)"/>
    <numFmt numFmtId="168" formatCode="&quot;$&quot;#,##0.00_);[Red]\(&quot;$&quot;#,##0.00\)"/>
    <numFmt numFmtId="169" formatCode="0.00_)"/>
    <numFmt numFmtId="170" formatCode="General_)"/>
    <numFmt numFmtId="171" formatCode="#,##0.000"/>
    <numFmt numFmtId="172" formatCode="_(#,##0.0??;\-\ #,##0.0??;&quot;–&quot;???;_(@_)"/>
    <numFmt numFmtId="173" formatCode="_(#,##0.00_);[Red]\-\ #,##0.00_);&quot;–&quot;??;_(@_)"/>
  </numFmts>
  <fonts count="3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Arial CE"/>
      <family val="2"/>
    </font>
    <font>
      <sz val="11"/>
      <color theme="1"/>
      <name val="Calibri"/>
      <family val="2"/>
      <scheme val="minor"/>
    </font>
    <font>
      <sz val="9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Arial"/>
      <family val="2"/>
      <charset val="177"/>
    </font>
    <font>
      <b/>
      <i/>
      <sz val="16"/>
      <name val="Helv"/>
      <charset val="177"/>
    </font>
    <font>
      <sz val="6"/>
      <name val="Helv"/>
      <charset val="238"/>
    </font>
    <font>
      <sz val="10"/>
      <name val="Arial CE"/>
      <charset val="238"/>
    </font>
    <font>
      <sz val="10"/>
      <name val="Helv"/>
    </font>
    <font>
      <u/>
      <sz val="10"/>
      <color indexed="12"/>
      <name val="Arial CE"/>
      <charset val="238"/>
    </font>
    <font>
      <sz val="11"/>
      <color rgb="FF00000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9"/>
      <name val="Arial CE"/>
    </font>
    <font>
      <sz val="7"/>
      <color rgb="FF969696"/>
      <name val="Arial CE"/>
    </font>
    <font>
      <sz val="7"/>
      <name val="Arial CE"/>
    </font>
    <font>
      <b/>
      <sz val="10"/>
      <color rgb="FF003366"/>
      <name val="Arial CE"/>
      <charset val="238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b/>
      <i/>
      <sz val="11"/>
      <color theme="1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</borders>
  <cellStyleXfs count="25">
    <xf numFmtId="0" fontId="0" fillId="0" borderId="0"/>
    <xf numFmtId="0" fontId="7" fillId="0" borderId="0"/>
    <xf numFmtId="0" fontId="8" fillId="0" borderId="0"/>
    <xf numFmtId="38" fontId="12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38" fontId="13" fillId="3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10" fontId="13" fillId="4" borderId="1" applyNumberFormat="0" applyBorder="0" applyAlignment="0" applyProtection="0"/>
    <xf numFmtId="44" fontId="10" fillId="0" borderId="0" applyFont="0" applyFill="0" applyBorder="0" applyAlignment="0" applyProtection="0"/>
    <xf numFmtId="169" fontId="14" fillId="0" borderId="0"/>
    <xf numFmtId="170" fontId="15" fillId="0" borderId="0" applyFill="0"/>
    <xf numFmtId="0" fontId="16" fillId="0" borderId="0"/>
    <xf numFmtId="0" fontId="19" fillId="0" borderId="0"/>
    <xf numFmtId="10" fontId="11" fillId="0" borderId="0" applyFont="0" applyFill="0" applyBorder="0" applyAlignment="0" applyProtection="0"/>
    <xf numFmtId="0" fontId="17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3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3" xfId="0" applyFont="1" applyBorder="1"/>
    <xf numFmtId="0" fontId="0" fillId="0" borderId="0" xfId="0" applyAlignment="1">
      <alignment horizontal="left"/>
    </xf>
    <xf numFmtId="0" fontId="0" fillId="0" borderId="10" xfId="0" applyBorder="1"/>
    <xf numFmtId="0" fontId="4" fillId="0" borderId="12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14" fontId="0" fillId="0" borderId="1" xfId="0" applyNumberForma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5" fillId="0" borderId="2" xfId="0" applyFont="1" applyBorder="1"/>
    <xf numFmtId="0" fontId="1" fillId="0" borderId="0" xfId="0" applyFont="1"/>
    <xf numFmtId="14" fontId="0" fillId="0" borderId="2" xfId="0" applyNumberFormat="1" applyBorder="1" applyAlignment="1">
      <alignment horizontal="center"/>
    </xf>
    <xf numFmtId="0" fontId="0" fillId="0" borderId="7" xfId="0" applyBorder="1" applyAlignment="1"/>
    <xf numFmtId="0" fontId="0" fillId="0" borderId="9" xfId="0" applyBorder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3" fontId="3" fillId="2" borderId="0" xfId="0" applyNumberFormat="1" applyFont="1" applyFill="1" applyBorder="1"/>
    <xf numFmtId="49" fontId="20" fillId="0" borderId="19" xfId="0" applyNumberFormat="1" applyFont="1" applyBorder="1" applyAlignment="1">
      <alignment horizontal="center"/>
    </xf>
    <xf numFmtId="49" fontId="20" fillId="0" borderId="20" xfId="0" applyNumberFormat="1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49" fontId="20" fillId="0" borderId="21" xfId="0" applyNumberFormat="1" applyFont="1" applyBorder="1" applyAlignment="1">
      <alignment horizontal="center"/>
    </xf>
    <xf numFmtId="0" fontId="0" fillId="0" borderId="17" xfId="0" applyFont="1" applyBorder="1"/>
    <xf numFmtId="0" fontId="0" fillId="0" borderId="18" xfId="0" applyFont="1" applyBorder="1"/>
    <xf numFmtId="0" fontId="0" fillId="0" borderId="0" xfId="0" applyFont="1"/>
    <xf numFmtId="0" fontId="0" fillId="0" borderId="0" xfId="0" applyFont="1" applyBorder="1"/>
    <xf numFmtId="0" fontId="0" fillId="0" borderId="23" xfId="0" applyFont="1" applyBorder="1"/>
    <xf numFmtId="0" fontId="21" fillId="0" borderId="16" xfId="0" applyFont="1" applyFill="1" applyBorder="1" applyAlignment="1">
      <alignment vertical="center"/>
    </xf>
    <xf numFmtId="0" fontId="21" fillId="0" borderId="22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vertical="center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0" fontId="0" fillId="2" borderId="19" xfId="0" applyFont="1" applyFill="1" applyBorder="1"/>
    <xf numFmtId="0" fontId="0" fillId="2" borderId="20" xfId="0" applyFont="1" applyFill="1" applyBorder="1"/>
    <xf numFmtId="0" fontId="0" fillId="2" borderId="16" xfId="0" applyFont="1" applyFill="1" applyBorder="1"/>
    <xf numFmtId="0" fontId="0" fillId="2" borderId="17" xfId="0" applyFont="1" applyFill="1" applyBorder="1"/>
    <xf numFmtId="0" fontId="0" fillId="2" borderId="18" xfId="0" applyFont="1" applyFill="1" applyBorder="1"/>
    <xf numFmtId="0" fontId="0" fillId="2" borderId="22" xfId="0" applyFont="1" applyFill="1" applyBorder="1"/>
    <xf numFmtId="0" fontId="0" fillId="2" borderId="0" xfId="0" applyFont="1" applyFill="1" applyBorder="1"/>
    <xf numFmtId="0" fontId="0" fillId="2" borderId="21" xfId="0" applyFont="1" applyFill="1" applyBorder="1"/>
    <xf numFmtId="0" fontId="0" fillId="0" borderId="0" xfId="0" applyFont="1" applyFill="1" applyBorder="1"/>
    <xf numFmtId="165" fontId="1" fillId="0" borderId="23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2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1" fillId="0" borderId="1" xfId="0" applyFont="1" applyFill="1" applyBorder="1" applyAlignment="1"/>
    <xf numFmtId="0" fontId="0" fillId="0" borderId="19" xfId="0" applyFont="1" applyBorder="1"/>
    <xf numFmtId="164" fontId="9" fillId="0" borderId="22" xfId="0" applyNumberFormat="1" applyFont="1" applyFill="1" applyBorder="1" applyAlignment="1">
      <alignment horizontal="right" vertical="top"/>
    </xf>
    <xf numFmtId="44" fontId="3" fillId="2" borderId="23" xfId="24" applyFont="1" applyFill="1" applyBorder="1"/>
    <xf numFmtId="49" fontId="24" fillId="0" borderId="0" xfId="0" applyNumberFormat="1" applyFont="1" applyBorder="1" applyAlignment="1">
      <alignment horizontal="right" vertical="center"/>
    </xf>
    <xf numFmtId="49" fontId="24" fillId="0" borderId="0" xfId="0" applyNumberFormat="1" applyFont="1" applyBorder="1" applyAlignment="1">
      <alignment horizontal="left" vertical="center"/>
    </xf>
    <xf numFmtId="49" fontId="24" fillId="0" borderId="0" xfId="0" applyNumberFormat="1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 wrapText="1"/>
    </xf>
    <xf numFmtId="4" fontId="24" fillId="0" borderId="23" xfId="0" applyNumberFormat="1" applyFont="1" applyBorder="1" applyAlignment="1">
      <alignment horizontal="right" vertical="center" wrapText="1"/>
    </xf>
    <xf numFmtId="0" fontId="0" fillId="0" borderId="19" xfId="0" applyFont="1" applyFill="1" applyBorder="1"/>
    <xf numFmtId="0" fontId="0" fillId="0" borderId="20" xfId="0" applyFont="1" applyFill="1" applyBorder="1"/>
    <xf numFmtId="0" fontId="1" fillId="0" borderId="20" xfId="0" applyFont="1" applyFill="1" applyBorder="1" applyAlignment="1">
      <alignment horizontal="right"/>
    </xf>
    <xf numFmtId="165" fontId="1" fillId="0" borderId="21" xfId="0" applyNumberFormat="1" applyFont="1" applyFill="1" applyBorder="1"/>
    <xf numFmtId="0" fontId="22" fillId="2" borderId="20" xfId="0" applyFont="1" applyFill="1" applyBorder="1" applyAlignment="1">
      <alignment horizontal="center" vertical="center"/>
    </xf>
    <xf numFmtId="0" fontId="25" fillId="0" borderId="24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5" fillId="0" borderId="24" xfId="0" applyNumberFormat="1" applyFont="1" applyBorder="1" applyAlignment="1" applyProtection="1">
      <alignment horizontal="left" vertical="center" wrapText="1"/>
      <protection locked="0"/>
    </xf>
    <xf numFmtId="0" fontId="25" fillId="0" borderId="24" xfId="0" applyFont="1" applyBorder="1" applyAlignment="1" applyProtection="1">
      <alignment horizontal="left" vertical="center" wrapText="1"/>
      <protection locked="0"/>
    </xf>
    <xf numFmtId="0" fontId="25" fillId="0" borderId="24" xfId="0" applyFont="1" applyBorder="1" applyAlignment="1" applyProtection="1">
      <alignment horizontal="center" vertical="center" wrapText="1"/>
      <protection locked="0"/>
    </xf>
    <xf numFmtId="171" fontId="25" fillId="0" borderId="24" xfId="0" applyNumberFormat="1" applyFont="1" applyBorder="1" applyAlignment="1" applyProtection="1">
      <alignment vertical="center"/>
      <protection locked="0"/>
    </xf>
    <xf numFmtId="4" fontId="25" fillId="0" borderId="24" xfId="0" applyNumberFormat="1" applyFont="1" applyBorder="1" applyAlignment="1" applyProtection="1">
      <alignment vertical="center"/>
      <protection locked="0"/>
    </xf>
    <xf numFmtId="0" fontId="25" fillId="0" borderId="25" xfId="0" applyFont="1" applyBorder="1" applyAlignment="1" applyProtection="1">
      <alignment horizontal="center" vertical="center"/>
      <protection locked="0"/>
    </xf>
    <xf numFmtId="4" fontId="25" fillId="0" borderId="26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0" fontId="0" fillId="0" borderId="23" xfId="0" applyBorder="1" applyAlignment="1">
      <alignment vertical="center"/>
    </xf>
    <xf numFmtId="0" fontId="28" fillId="0" borderId="0" xfId="0" applyFont="1" applyAlignment="1">
      <alignment horizontal="left"/>
    </xf>
    <xf numFmtId="0" fontId="22" fillId="2" borderId="19" xfId="0" applyFont="1" applyFill="1" applyBorder="1" applyAlignment="1">
      <alignment vertical="center"/>
    </xf>
    <xf numFmtId="0" fontId="22" fillId="2" borderId="20" xfId="0" applyFont="1" applyFill="1" applyBorder="1" applyAlignment="1">
      <alignment vertical="center"/>
    </xf>
    <xf numFmtId="0" fontId="22" fillId="2" borderId="21" xfId="0" applyFont="1" applyFill="1" applyBorder="1" applyAlignment="1">
      <alignment vertical="center"/>
    </xf>
    <xf numFmtId="0" fontId="0" fillId="0" borderId="22" xfId="0" applyBorder="1"/>
    <xf numFmtId="0" fontId="29" fillId="0" borderId="0" xfId="0" applyFont="1" applyAlignment="1">
      <alignment horizontal="left"/>
    </xf>
    <xf numFmtId="0" fontId="30" fillId="0" borderId="0" xfId="0" applyFont="1"/>
    <xf numFmtId="4" fontId="29" fillId="0" borderId="23" xfId="0" applyNumberFormat="1" applyFont="1" applyBorder="1"/>
    <xf numFmtId="0" fontId="31" fillId="0" borderId="0" xfId="0" applyFont="1" applyAlignment="1">
      <alignment horizontal="left"/>
    </xf>
    <xf numFmtId="0" fontId="32" fillId="0" borderId="0" xfId="0" applyFont="1"/>
    <xf numFmtId="0" fontId="33" fillId="0" borderId="0" xfId="0" applyFont="1" applyAlignment="1">
      <alignment horizontal="left"/>
    </xf>
    <xf numFmtId="49" fontId="33" fillId="0" borderId="0" xfId="0" applyNumberFormat="1" applyFont="1" applyAlignment="1">
      <alignment horizontal="center"/>
    </xf>
    <xf numFmtId="172" fontId="33" fillId="0" borderId="0" xfId="0" applyNumberFormat="1" applyFont="1"/>
    <xf numFmtId="173" fontId="33" fillId="0" borderId="0" xfId="0" applyNumberFormat="1" applyFont="1"/>
    <xf numFmtId="4" fontId="31" fillId="0" borderId="23" xfId="0" applyNumberFormat="1" applyFont="1" applyBorder="1"/>
    <xf numFmtId="164" fontId="9" fillId="0" borderId="22" xfId="0" applyNumberFormat="1" applyFont="1" applyBorder="1" applyAlignment="1">
      <alignment horizontal="right" vertical="top"/>
    </xf>
    <xf numFmtId="0" fontId="34" fillId="0" borderId="0" xfId="0" applyFont="1" applyAlignment="1">
      <alignment horizontal="justify" wrapText="1"/>
    </xf>
    <xf numFmtId="3" fontId="34" fillId="0" borderId="0" xfId="0" applyNumberFormat="1" applyFont="1" applyAlignment="1">
      <alignment wrapText="1"/>
    </xf>
    <xf numFmtId="44" fontId="34" fillId="0" borderId="23" xfId="24" applyFont="1" applyBorder="1" applyAlignment="1">
      <alignment wrapText="1"/>
    </xf>
    <xf numFmtId="3" fontId="33" fillId="0" borderId="0" xfId="0" applyNumberFormat="1" applyFont="1"/>
    <xf numFmtId="0" fontId="0" fillId="0" borderId="2" xfId="0" applyBorder="1" applyAlignment="1">
      <alignment horizontal="left"/>
    </xf>
    <xf numFmtId="0" fontId="2" fillId="0" borderId="11" xfId="0" applyFont="1" applyBorder="1" applyAlignment="1"/>
    <xf numFmtId="0" fontId="6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0" borderId="0" xfId="0" applyAlignment="1"/>
    <xf numFmtId="0" fontId="3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1" xfId="0" applyFont="1" applyBorder="1" applyAlignment="1">
      <alignment horizontal="center"/>
    </xf>
    <xf numFmtId="4" fontId="1" fillId="0" borderId="7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0" fillId="0" borderId="13" xfId="0" applyBorder="1" applyAlignment="1"/>
    <xf numFmtId="0" fontId="0" fillId="0" borderId="15" xfId="0" applyBorder="1" applyAlignment="1"/>
    <xf numFmtId="0" fontId="0" fillId="0" borderId="14" xfId="0" applyBorder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23" fillId="0" borderId="20" xfId="0" applyFont="1" applyFill="1" applyBorder="1" applyAlignment="1">
      <alignment horizontal="left" vertical="center"/>
    </xf>
    <xf numFmtId="0" fontId="23" fillId="0" borderId="21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23" xfId="0" applyFont="1" applyFill="1" applyBorder="1" applyAlignment="1">
      <alignment horizontal="left" vertical="center"/>
    </xf>
    <xf numFmtId="0" fontId="21" fillId="2" borderId="16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2" borderId="18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justify"/>
    </xf>
    <xf numFmtId="0" fontId="21" fillId="0" borderId="18" xfId="0" applyFont="1" applyFill="1" applyBorder="1" applyAlignment="1">
      <alignment horizontal="center" vertical="justify"/>
    </xf>
    <xf numFmtId="0" fontId="21" fillId="0" borderId="0" xfId="0" applyFont="1" applyFill="1" applyBorder="1" applyAlignment="1">
      <alignment horizontal="left" vertical="center"/>
    </xf>
    <xf numFmtId="0" fontId="21" fillId="0" borderId="23" xfId="0" applyFont="1" applyFill="1" applyBorder="1" applyAlignment="1">
      <alignment horizontal="left" vertical="center"/>
    </xf>
  </cellXfs>
  <cellStyles count="25">
    <cellStyle name="Comma [0]_CCOCPX" xfId="3" xr:uid="{50EF48A7-28A0-4280-BAB3-BD02C4DE30B9}"/>
    <cellStyle name="Comma_Capex" xfId="4" xr:uid="{2EEF488B-638B-4516-8D8D-CE559338CDCF}"/>
    <cellStyle name="Currency [0]_CCOCPX" xfId="5" xr:uid="{767720D2-6E0E-49BE-8556-F30A4D12D658}"/>
    <cellStyle name="Currency_CCOCPX" xfId="6" xr:uid="{56BA79C3-BF17-4A45-BCE3-E5B5DB83B814}"/>
    <cellStyle name="Čárka 2" xfId="7" xr:uid="{A61FBBA9-4734-4081-B5DE-3676B308A03E}"/>
    <cellStyle name="Čárka 2 2" xfId="20" xr:uid="{AD6CDB32-C983-46ED-8382-FFC1940AA932}"/>
    <cellStyle name="Čárka 3" xfId="18" xr:uid="{D6C1F1E1-FCC0-4483-B6D0-4EBB3EF4F168}"/>
    <cellStyle name="Čárka 3 2" xfId="22" xr:uid="{72B1610F-EAF3-422F-8A60-686F7AA6CBD4}"/>
    <cellStyle name="Grey" xfId="8" xr:uid="{0BE6960D-CC31-457A-8DEA-E9D34CD37391}"/>
    <cellStyle name="Hypertextový odkaz 2" xfId="9" xr:uid="{2071CDC9-68EE-41E6-8C0F-B8B4916099F7}"/>
    <cellStyle name="Input [yellow]" xfId="10" xr:uid="{B650A61F-515F-49F3-9CF4-D804F4344B0A}"/>
    <cellStyle name="Měna" xfId="24" builtinId="4"/>
    <cellStyle name="Měna 2" xfId="11" xr:uid="{DAE8C133-45C9-4E58-AF78-7C5F7EB713DF}"/>
    <cellStyle name="Měna 2 2" xfId="21" xr:uid="{BB89C40A-6E93-4E55-8BC4-CA0A0380D33F}"/>
    <cellStyle name="Měna 3" xfId="19" xr:uid="{0749C598-1B30-4CC3-90FB-D25A4AE67F97}"/>
    <cellStyle name="Měna 3 2" xfId="23" xr:uid="{A1A17652-F55D-4AC3-B0D3-F64AF4B9557F}"/>
    <cellStyle name="Normal - Style1" xfId="12" xr:uid="{743BE972-01FB-4F32-9536-12D1DA345681}"/>
    <cellStyle name="Normal_A" xfId="13" xr:uid="{2A7B9E84-1498-4B68-B995-6E14EDA8734D}"/>
    <cellStyle name="Normální" xfId="0" builtinId="0"/>
    <cellStyle name="Normální 10" xfId="1" xr:uid="{00000000-0005-0000-0000-000001000000}"/>
    <cellStyle name="Normální 2" xfId="2" xr:uid="{00000000-0005-0000-0000-000002000000}"/>
    <cellStyle name="Normální 2 2" xfId="14" xr:uid="{0758FC5C-E6BA-42CA-854B-CC90F4352D75}"/>
    <cellStyle name="Normální 3" xfId="15" xr:uid="{B3247CA7-C5DD-4E0B-82EC-7B2496B12171}"/>
    <cellStyle name="Percent [2]" xfId="16" xr:uid="{C4376A10-EBB9-4F94-901E-C579E8973A1C}"/>
    <cellStyle name="Styl 1" xfId="17" xr:uid="{3AFE32AB-67DB-48F2-9FA1-55FB259614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327661</xdr:colOff>
      <xdr:row>0</xdr:row>
      <xdr:rowOff>38100</xdr:rowOff>
    </xdr:from>
    <xdr:to>
      <xdr:col>0</xdr:col>
      <xdr:colOff>1220483</xdr:colOff>
      <xdr:row>0</xdr:row>
      <xdr:rowOff>897255</xdr:rowOff>
    </xdr:to>
    <xdr:pic>
      <xdr:nvPicPr>
        <xdr:cNvPr id="2" name="Picture 9" descr="logo 5">
          <a:extLst>
            <a:ext uri="{FF2B5EF4-FFF2-40B4-BE49-F238E27FC236}">
              <a16:creationId xmlns:a16="http://schemas.microsoft.com/office/drawing/2014/main" id="{9A552D9C-8E6F-4B13-9FA5-9B2CC667F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38100"/>
          <a:ext cx="896632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577215</xdr:colOff>
      <xdr:row>1</xdr:row>
      <xdr:rowOff>106680</xdr:rowOff>
    </xdr:from>
    <xdr:to>
      <xdr:col>7</xdr:col>
      <xdr:colOff>731520</xdr:colOff>
      <xdr:row>5</xdr:row>
      <xdr:rowOff>184389</xdr:rowOff>
    </xdr:to>
    <xdr:pic>
      <xdr:nvPicPr>
        <xdr:cNvPr id="2" name="Picture 9" descr="logo 5">
          <a:extLst>
            <a:ext uri="{FF2B5EF4-FFF2-40B4-BE49-F238E27FC236}">
              <a16:creationId xmlns:a16="http://schemas.microsoft.com/office/drawing/2014/main" id="{B0DD4F7E-9B37-41CF-925B-BDE1F48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1395" y="304800"/>
          <a:ext cx="1099185" cy="1068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4"/>
  <sheetViews>
    <sheetView showGridLines="0" tabSelected="1" zoomScaleNormal="100" workbookViewId="0">
      <selection activeCell="E44" sqref="A1:E44"/>
    </sheetView>
  </sheetViews>
  <sheetFormatPr defaultColWidth="8.85546875" defaultRowHeight="15"/>
  <cols>
    <col min="1" max="1" width="28.42578125" customWidth="1"/>
    <col min="2" max="2" width="16.85546875" customWidth="1"/>
    <col min="3" max="3" width="16.42578125" customWidth="1"/>
    <col min="4" max="4" width="22.85546875" customWidth="1"/>
    <col min="5" max="5" width="20.140625" customWidth="1"/>
    <col min="6" max="6" width="3.7109375" customWidth="1"/>
  </cols>
  <sheetData>
    <row r="1" spans="1:5" ht="75" customHeight="1" thickBot="1">
      <c r="A1" s="9"/>
      <c r="B1" s="105" t="s">
        <v>5</v>
      </c>
      <c r="C1" s="105"/>
      <c r="D1" s="10" t="s">
        <v>6</v>
      </c>
      <c r="E1" s="7">
        <v>6</v>
      </c>
    </row>
    <row r="2" spans="1:5" ht="18" customHeight="1">
      <c r="A2" s="3"/>
      <c r="B2" s="4"/>
      <c r="C2" s="4"/>
      <c r="D2" s="5"/>
      <c r="E2" s="3"/>
    </row>
    <row r="3" spans="1:5" ht="30.75" customHeight="1">
      <c r="A3" t="s">
        <v>15</v>
      </c>
      <c r="B3" s="106" t="s">
        <v>52</v>
      </c>
      <c r="C3" s="106"/>
      <c r="D3" s="106"/>
      <c r="E3" s="106"/>
    </row>
    <row r="4" spans="1:5">
      <c r="A4" t="s">
        <v>0</v>
      </c>
      <c r="B4" s="104" t="s">
        <v>64</v>
      </c>
      <c r="C4" s="104"/>
      <c r="D4" s="8"/>
      <c r="E4" s="8"/>
    </row>
    <row r="5" spans="1:5">
      <c r="A5" t="s">
        <v>16</v>
      </c>
      <c r="B5" s="107" t="s">
        <v>53</v>
      </c>
      <c r="C5" s="107"/>
      <c r="D5" s="8"/>
      <c r="E5" s="8"/>
    </row>
    <row r="7" spans="1:5" ht="15" customHeight="1">
      <c r="A7" t="s">
        <v>1</v>
      </c>
      <c r="B7" s="108" t="s">
        <v>65</v>
      </c>
      <c r="C7" s="109"/>
      <c r="D7" s="109"/>
      <c r="E7" s="110"/>
    </row>
    <row r="8" spans="1:5">
      <c r="B8" t="s">
        <v>17</v>
      </c>
      <c r="C8" s="104" t="s">
        <v>66</v>
      </c>
      <c r="D8" s="104"/>
      <c r="E8" s="104"/>
    </row>
    <row r="9" spans="1:5">
      <c r="B9" t="s">
        <v>18</v>
      </c>
      <c r="C9" s="107" t="s">
        <v>67</v>
      </c>
      <c r="D9" s="107"/>
      <c r="E9" s="107"/>
    </row>
    <row r="10" spans="1:5">
      <c r="C10" s="112"/>
      <c r="D10" s="112"/>
      <c r="E10" s="112"/>
    </row>
    <row r="11" spans="1:5">
      <c r="A11" t="s">
        <v>2</v>
      </c>
      <c r="B11" s="108" t="s">
        <v>35</v>
      </c>
      <c r="C11" s="109"/>
      <c r="D11" s="109"/>
      <c r="E11" s="110"/>
    </row>
    <row r="12" spans="1:5">
      <c r="B12" t="s">
        <v>17</v>
      </c>
      <c r="C12" s="104" t="s">
        <v>32</v>
      </c>
      <c r="D12" s="104"/>
      <c r="E12" s="104"/>
    </row>
    <row r="13" spans="1:5">
      <c r="B13" t="s">
        <v>18</v>
      </c>
      <c r="C13" s="107">
        <v>24247674</v>
      </c>
      <c r="D13" s="107"/>
      <c r="E13" s="107"/>
    </row>
    <row r="15" spans="1:5" ht="15.75" thickBot="1">
      <c r="A15" t="s">
        <v>3</v>
      </c>
    </row>
    <row r="16" spans="1:5" ht="19.5" thickBot="1">
      <c r="A16" s="113" t="s">
        <v>95</v>
      </c>
      <c r="B16" s="114"/>
      <c r="C16" s="114"/>
      <c r="D16" s="114"/>
      <c r="E16" s="115"/>
    </row>
    <row r="17" spans="1:5">
      <c r="A17" s="6"/>
      <c r="B17" s="6"/>
      <c r="C17" s="6"/>
      <c r="D17" s="6"/>
      <c r="E17" s="6"/>
    </row>
    <row r="18" spans="1:5">
      <c r="A18" s="18" t="s">
        <v>118</v>
      </c>
    </row>
    <row r="19" spans="1:5" ht="59.25" customHeight="1">
      <c r="A19" s="119" t="s">
        <v>115</v>
      </c>
      <c r="B19" s="119"/>
      <c r="C19" s="119"/>
      <c r="D19" s="119"/>
      <c r="E19" s="119"/>
    </row>
    <row r="20" spans="1:5">
      <c r="A20" s="54"/>
      <c r="B20" s="54"/>
      <c r="C20" s="54"/>
      <c r="D20" s="54"/>
      <c r="E20" s="54"/>
    </row>
    <row r="21" spans="1:5">
      <c r="B21" t="s">
        <v>13</v>
      </c>
      <c r="C21" t="s">
        <v>27</v>
      </c>
    </row>
    <row r="22" spans="1:5">
      <c r="A22" t="s">
        <v>30</v>
      </c>
      <c r="B22" s="1" t="s">
        <v>34</v>
      </c>
      <c r="C22" s="117">
        <f>'Výkaz výměr'!H42</f>
        <v>98119.319799999997</v>
      </c>
      <c r="D22" s="118"/>
      <c r="E22" s="55" t="s">
        <v>42</v>
      </c>
    </row>
    <row r="23" spans="1:5">
      <c r="A23" t="s">
        <v>19</v>
      </c>
      <c r="B23" s="1" t="s">
        <v>31</v>
      </c>
      <c r="C23" s="116"/>
      <c r="D23" s="116"/>
      <c r="E23" s="116"/>
    </row>
    <row r="24" spans="1:5">
      <c r="A24" t="s">
        <v>4</v>
      </c>
      <c r="B24" s="1" t="s">
        <v>31</v>
      </c>
      <c r="C24" s="111"/>
      <c r="D24" s="111"/>
      <c r="E24" s="111"/>
    </row>
    <row r="25" spans="1:5">
      <c r="A25" t="s">
        <v>14</v>
      </c>
      <c r="B25" s="1" t="s">
        <v>31</v>
      </c>
      <c r="C25" s="111"/>
      <c r="D25" s="111"/>
      <c r="E25" s="111"/>
    </row>
    <row r="27" spans="1:5" ht="15.75" thickBot="1"/>
    <row r="28" spans="1:5" ht="13.9" customHeight="1" thickBot="1">
      <c r="A28" s="16" t="s">
        <v>21</v>
      </c>
      <c r="B28" s="14" t="s">
        <v>41</v>
      </c>
      <c r="C28" s="14"/>
      <c r="D28" s="14"/>
      <c r="E28" s="15"/>
    </row>
    <row r="29" spans="1:5" ht="13.15" customHeight="1">
      <c r="A29" s="120" t="s">
        <v>29</v>
      </c>
      <c r="B29" s="121"/>
      <c r="C29" s="121"/>
      <c r="D29" s="121"/>
      <c r="E29" s="122"/>
    </row>
    <row r="30" spans="1:5" ht="15.75" thickBot="1"/>
    <row r="31" spans="1:5" ht="15.75" thickBot="1">
      <c r="A31" s="13" t="s">
        <v>7</v>
      </c>
      <c r="B31" s="14" t="s">
        <v>20</v>
      </c>
      <c r="C31" s="14"/>
      <c r="D31" s="14" t="s">
        <v>11</v>
      </c>
      <c r="E31" s="15" t="s">
        <v>12</v>
      </c>
    </row>
    <row r="32" spans="1:5" ht="27.95" customHeight="1">
      <c r="A32" s="17" t="s">
        <v>33</v>
      </c>
      <c r="B32" s="120" t="s">
        <v>63</v>
      </c>
      <c r="C32" s="122"/>
      <c r="D32" s="2"/>
      <c r="E32" s="19"/>
    </row>
    <row r="33" spans="1:6" ht="15.75" thickBot="1">
      <c r="A33" s="3"/>
      <c r="B33" s="3"/>
      <c r="C33" s="3"/>
      <c r="D33" s="3"/>
      <c r="E33" s="3"/>
    </row>
    <row r="34" spans="1:6" ht="15.75" thickBot="1">
      <c r="A34" s="13" t="s">
        <v>22</v>
      </c>
      <c r="B34" s="14"/>
      <c r="C34" s="14"/>
      <c r="D34" s="14"/>
      <c r="E34" s="15"/>
    </row>
    <row r="35" spans="1:6" ht="42.75" customHeight="1">
      <c r="A35" s="123" t="s">
        <v>23</v>
      </c>
      <c r="B35" s="124"/>
      <c r="C35" s="124"/>
      <c r="D35" s="124"/>
      <c r="E35" s="124"/>
    </row>
    <row r="36" spans="1:6" ht="15" customHeight="1">
      <c r="A36" s="22"/>
      <c r="B36" s="23"/>
      <c r="C36" s="23"/>
      <c r="D36" s="23"/>
      <c r="E36" s="23"/>
    </row>
    <row r="37" spans="1:6">
      <c r="A37" s="3" t="s">
        <v>8</v>
      </c>
      <c r="B37" t="s">
        <v>20</v>
      </c>
      <c r="D37" t="s">
        <v>28</v>
      </c>
      <c r="E37" t="s">
        <v>12</v>
      </c>
      <c r="F37" s="3"/>
    </row>
    <row r="38" spans="1:6" ht="30" customHeight="1">
      <c r="A38" s="1" t="s">
        <v>9</v>
      </c>
      <c r="B38" s="108" t="s">
        <v>55</v>
      </c>
      <c r="C38" s="110"/>
      <c r="D38" s="1"/>
      <c r="E38" s="12"/>
    </row>
    <row r="39" spans="1:6" ht="30" customHeight="1">
      <c r="A39" s="1" t="s">
        <v>24</v>
      </c>
      <c r="B39" s="20" t="s">
        <v>54</v>
      </c>
      <c r="C39" s="21"/>
      <c r="D39" s="1"/>
      <c r="E39" s="12"/>
    </row>
    <row r="40" spans="1:6" ht="28.5" customHeight="1">
      <c r="A40" s="1" t="s">
        <v>56</v>
      </c>
      <c r="B40" s="108" t="s">
        <v>57</v>
      </c>
      <c r="C40" s="110"/>
      <c r="D40" s="1"/>
      <c r="E40" s="1"/>
    </row>
    <row r="42" spans="1:6">
      <c r="A42" t="s">
        <v>10</v>
      </c>
      <c r="B42" t="s">
        <v>20</v>
      </c>
      <c r="D42" t="s">
        <v>28</v>
      </c>
      <c r="E42" t="s">
        <v>12</v>
      </c>
    </row>
    <row r="43" spans="1:6" ht="31.5" customHeight="1">
      <c r="A43" s="11" t="s">
        <v>26</v>
      </c>
      <c r="B43" s="108" t="s">
        <v>116</v>
      </c>
      <c r="C43" s="110"/>
      <c r="D43" s="1"/>
      <c r="E43" s="1"/>
    </row>
    <row r="44" spans="1:6" ht="30" customHeight="1">
      <c r="A44" s="1" t="s">
        <v>25</v>
      </c>
      <c r="B44" s="108" t="s">
        <v>36</v>
      </c>
      <c r="C44" s="110"/>
      <c r="D44" s="1"/>
      <c r="E44" s="19"/>
    </row>
  </sheetData>
  <mergeCells count="24">
    <mergeCell ref="B43:C43"/>
    <mergeCell ref="B44:C44"/>
    <mergeCell ref="C25:E25"/>
    <mergeCell ref="A29:E29"/>
    <mergeCell ref="B32:C32"/>
    <mergeCell ref="A35:E35"/>
    <mergeCell ref="B38:C38"/>
    <mergeCell ref="B40:C40"/>
    <mergeCell ref="C24:E24"/>
    <mergeCell ref="C9:E9"/>
    <mergeCell ref="C10:E10"/>
    <mergeCell ref="B11:E11"/>
    <mergeCell ref="C12:E12"/>
    <mergeCell ref="C13:E13"/>
    <mergeCell ref="A16:E16"/>
    <mergeCell ref="C23:E23"/>
    <mergeCell ref="C22:D22"/>
    <mergeCell ref="A19:E19"/>
    <mergeCell ref="C8:E8"/>
    <mergeCell ref="B1:C1"/>
    <mergeCell ref="B3:E3"/>
    <mergeCell ref="B4:C4"/>
    <mergeCell ref="B5:C5"/>
    <mergeCell ref="B7:E7"/>
  </mergeCells>
  <pageMargins left="0.7" right="0.7" top="0.75" bottom="0.75" header="0.3" footer="0.3"/>
  <pageSetup paperSize="9" scale="83" fitToWidth="0" orientation="portrait" r:id="rId1"/>
  <rowBreaks count="1" manualBreakCount="1">
    <brk id="2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43"/>
  <sheetViews>
    <sheetView topLeftCell="A33" workbookViewId="0">
      <selection activeCell="H43" sqref="A1:H43"/>
    </sheetView>
  </sheetViews>
  <sheetFormatPr defaultColWidth="6" defaultRowHeight="15"/>
  <cols>
    <col min="1" max="1" width="6.7109375" style="31" customWidth="1"/>
    <col min="2" max="2" width="4.5703125" style="31" customWidth="1"/>
    <col min="3" max="3" width="10" style="31" customWidth="1"/>
    <col min="4" max="4" width="53.42578125" style="31" customWidth="1"/>
    <col min="5" max="5" width="7.42578125" style="31" customWidth="1"/>
    <col min="6" max="6" width="16.7109375" style="31" customWidth="1"/>
    <col min="7" max="7" width="13.7109375" style="31" customWidth="1"/>
    <col min="8" max="8" width="19" style="31" customWidth="1"/>
    <col min="9" max="9" width="9.28515625" style="31" customWidth="1"/>
    <col min="10" max="10" width="16.85546875" style="31" customWidth="1"/>
    <col min="11" max="11" width="12.140625" style="31" customWidth="1"/>
    <col min="12" max="12" width="11.42578125" style="31" customWidth="1"/>
    <col min="13" max="13" width="9.85546875" style="31" customWidth="1"/>
    <col min="14" max="14" width="8.7109375" style="31" customWidth="1"/>
    <col min="15" max="15" width="8.140625" style="31" customWidth="1"/>
    <col min="16" max="16" width="8.28515625" style="31" customWidth="1"/>
    <col min="17" max="17" width="7.85546875" style="31" customWidth="1"/>
    <col min="18" max="18" width="7.5703125" style="31" customWidth="1"/>
    <col min="19" max="19" width="8.85546875" style="31" customWidth="1"/>
    <col min="20" max="26" width="6" style="31"/>
    <col min="27" max="27" width="10.28515625" style="31" customWidth="1"/>
    <col min="28" max="16384" width="6" style="31"/>
  </cols>
  <sheetData>
    <row r="1" spans="1:10" ht="15.75">
      <c r="A1" s="132" t="s">
        <v>117</v>
      </c>
      <c r="B1" s="133"/>
      <c r="C1" s="133"/>
      <c r="D1" s="133"/>
      <c r="E1" s="133"/>
      <c r="F1" s="134"/>
      <c r="G1" s="29"/>
      <c r="H1" s="30"/>
    </row>
    <row r="2" spans="1:10" ht="24" customHeight="1" thickBot="1">
      <c r="A2" s="85"/>
      <c r="B2" s="86"/>
      <c r="C2" s="86"/>
      <c r="D2" s="69" t="str">
        <f>Průvodka!A16</f>
        <v>ZTI šachta</v>
      </c>
      <c r="E2" s="86"/>
      <c r="F2" s="87"/>
      <c r="G2" s="32"/>
      <c r="H2" s="33"/>
    </row>
    <row r="3" spans="1:10" ht="35.450000000000003" customHeight="1">
      <c r="A3" s="34"/>
      <c r="B3" s="135" t="s">
        <v>51</v>
      </c>
      <c r="C3" s="135"/>
      <c r="D3" s="135"/>
      <c r="E3" s="135"/>
      <c r="F3" s="136"/>
      <c r="G3" s="32"/>
      <c r="H3" s="33"/>
    </row>
    <row r="4" spans="1:10" ht="3.75" customHeight="1">
      <c r="A4" s="35"/>
      <c r="B4" s="36"/>
      <c r="C4" s="36"/>
      <c r="D4" s="36"/>
      <c r="E4" s="36"/>
      <c r="F4" s="37"/>
      <c r="G4" s="32"/>
      <c r="H4" s="33"/>
    </row>
    <row r="5" spans="1:10" ht="15" customHeight="1">
      <c r="A5" s="35"/>
      <c r="B5" s="137" t="s">
        <v>37</v>
      </c>
      <c r="C5" s="137"/>
      <c r="D5" s="137"/>
      <c r="E5" s="137"/>
      <c r="F5" s="138"/>
      <c r="G5" s="32"/>
      <c r="H5" s="33"/>
    </row>
    <row r="6" spans="1:10" ht="15" customHeight="1">
      <c r="A6" s="35"/>
      <c r="B6" s="130" t="s">
        <v>38</v>
      </c>
      <c r="C6" s="130"/>
      <c r="D6" s="130"/>
      <c r="E6" s="130"/>
      <c r="F6" s="131"/>
      <c r="G6" s="32"/>
      <c r="H6" s="33"/>
    </row>
    <row r="7" spans="1:10" ht="15" customHeight="1">
      <c r="A7" s="35"/>
      <c r="B7" s="130" t="s">
        <v>39</v>
      </c>
      <c r="C7" s="130"/>
      <c r="D7" s="130"/>
      <c r="E7" s="130"/>
      <c r="F7" s="131"/>
      <c r="G7" s="32"/>
      <c r="H7" s="33"/>
    </row>
    <row r="8" spans="1:10" ht="15" customHeight="1" thickBot="1">
      <c r="A8" s="38"/>
      <c r="B8" s="128" t="s">
        <v>40</v>
      </c>
      <c r="C8" s="128"/>
      <c r="D8" s="128"/>
      <c r="E8" s="128"/>
      <c r="F8" s="129"/>
      <c r="G8" s="39"/>
      <c r="H8" s="40"/>
    </row>
    <row r="9" spans="1:10" ht="15.75" thickBot="1">
      <c r="A9" s="25" t="s">
        <v>48</v>
      </c>
      <c r="B9" s="26" t="s">
        <v>49</v>
      </c>
      <c r="C9" s="26" t="s">
        <v>50</v>
      </c>
      <c r="D9" s="27" t="s">
        <v>43</v>
      </c>
      <c r="E9" s="26" t="s">
        <v>44</v>
      </c>
      <c r="F9" s="26" t="s">
        <v>45</v>
      </c>
      <c r="G9" s="26" t="s">
        <v>46</v>
      </c>
      <c r="H9" s="28" t="s">
        <v>47</v>
      </c>
      <c r="J9" s="53"/>
    </row>
    <row r="10" spans="1:10">
      <c r="A10" s="125" t="s">
        <v>59</v>
      </c>
      <c r="B10" s="126"/>
      <c r="C10" s="126"/>
      <c r="D10" s="126"/>
      <c r="E10" s="126"/>
      <c r="F10" s="126"/>
      <c r="G10" s="126"/>
      <c r="H10" s="127"/>
    </row>
    <row r="11" spans="1:10">
      <c r="A11" s="57"/>
      <c r="B11" s="59"/>
      <c r="C11" s="60"/>
      <c r="D11" s="61"/>
      <c r="E11" s="59"/>
      <c r="F11" s="62"/>
      <c r="G11" s="63"/>
      <c r="H11" s="64"/>
    </row>
    <row r="12" spans="1:10" ht="15.75" thickBot="1">
      <c r="A12" s="65"/>
      <c r="B12" s="66"/>
      <c r="C12" s="66"/>
      <c r="D12" s="67" t="s">
        <v>61</v>
      </c>
      <c r="E12" s="66"/>
      <c r="F12" s="66"/>
      <c r="G12" s="66"/>
      <c r="H12" s="68">
        <f>SUM(H11:H11)</f>
        <v>0</v>
      </c>
    </row>
    <row r="13" spans="1:10">
      <c r="A13" s="125" t="s">
        <v>60</v>
      </c>
      <c r="B13" s="126"/>
      <c r="C13" s="126"/>
      <c r="D13" s="126"/>
      <c r="E13" s="126"/>
      <c r="F13" s="126"/>
      <c r="G13" s="126"/>
      <c r="H13" s="127"/>
      <c r="J13" s="31" t="s">
        <v>92</v>
      </c>
    </row>
    <row r="14" spans="1:10">
      <c r="A14" s="41"/>
      <c r="B14" s="32"/>
      <c r="C14" s="84" t="s">
        <v>93</v>
      </c>
      <c r="D14" s="84" t="s">
        <v>94</v>
      </c>
      <c r="E14" s="32"/>
      <c r="F14" s="32"/>
      <c r="G14" s="32"/>
      <c r="H14" s="98">
        <f>SUM(H15:H23)</f>
        <v>95317</v>
      </c>
    </row>
    <row r="15" spans="1:10" ht="24">
      <c r="A15" s="77" t="s">
        <v>68</v>
      </c>
      <c r="B15" s="70" t="s">
        <v>78</v>
      </c>
      <c r="C15" s="72" t="s">
        <v>73</v>
      </c>
      <c r="D15" s="73" t="s">
        <v>80</v>
      </c>
      <c r="E15" s="74" t="s">
        <v>81</v>
      </c>
      <c r="F15" s="75">
        <v>1</v>
      </c>
      <c r="G15" s="76">
        <v>16900</v>
      </c>
      <c r="H15" s="78">
        <f>ROUND(G15*F15,2)</f>
        <v>16900</v>
      </c>
      <c r="J15" s="73" t="s">
        <v>91</v>
      </c>
    </row>
    <row r="16" spans="1:10" ht="19.5">
      <c r="A16" s="79"/>
      <c r="B16" s="80" t="s">
        <v>79</v>
      </c>
      <c r="C16" s="81"/>
      <c r="D16" s="82" t="s">
        <v>82</v>
      </c>
      <c r="E16" s="81"/>
      <c r="F16" s="81"/>
      <c r="G16" s="81"/>
      <c r="H16" s="83"/>
      <c r="J16" s="71"/>
    </row>
    <row r="17" spans="1:10" ht="24">
      <c r="A17" s="77" t="s">
        <v>69</v>
      </c>
      <c r="B17" s="70" t="s">
        <v>78</v>
      </c>
      <c r="C17" s="72" t="s">
        <v>74</v>
      </c>
      <c r="D17" s="73" t="s">
        <v>83</v>
      </c>
      <c r="E17" s="74" t="s">
        <v>81</v>
      </c>
      <c r="F17" s="75">
        <v>5</v>
      </c>
      <c r="G17" s="76">
        <v>13100</v>
      </c>
      <c r="H17" s="78">
        <f>ROUND(G17*F17,2)</f>
        <v>65500</v>
      </c>
      <c r="J17" s="73" t="s">
        <v>91</v>
      </c>
    </row>
    <row r="18" spans="1:10" ht="19.5">
      <c r="A18" s="79"/>
      <c r="B18" s="80" t="s">
        <v>79</v>
      </c>
      <c r="C18" s="81"/>
      <c r="D18" s="82" t="s">
        <v>84</v>
      </c>
      <c r="E18" s="81"/>
      <c r="F18" s="81"/>
      <c r="G18" s="81"/>
      <c r="H18" s="83"/>
      <c r="J18" s="71"/>
    </row>
    <row r="19" spans="1:10" ht="24">
      <c r="A19" s="77" t="s">
        <v>70</v>
      </c>
      <c r="B19" s="70" t="s">
        <v>78</v>
      </c>
      <c r="C19" s="72" t="s">
        <v>75</v>
      </c>
      <c r="D19" s="73" t="s">
        <v>85</v>
      </c>
      <c r="E19" s="74" t="s">
        <v>81</v>
      </c>
      <c r="F19" s="75">
        <v>1</v>
      </c>
      <c r="G19" s="76">
        <v>157</v>
      </c>
      <c r="H19" s="78">
        <f>ROUND(G19*F19,2)</f>
        <v>157</v>
      </c>
      <c r="J19" s="73" t="s">
        <v>91</v>
      </c>
    </row>
    <row r="20" spans="1:10" ht="19.5">
      <c r="A20" s="79"/>
      <c r="B20" s="80" t="s">
        <v>79</v>
      </c>
      <c r="C20" s="81"/>
      <c r="D20" s="82" t="s">
        <v>86</v>
      </c>
      <c r="E20" s="81"/>
      <c r="F20" s="81"/>
      <c r="G20" s="81"/>
      <c r="H20" s="83"/>
      <c r="J20" s="71"/>
    </row>
    <row r="21" spans="1:10" ht="24">
      <c r="A21" s="77" t="s">
        <v>71</v>
      </c>
      <c r="B21" s="70" t="s">
        <v>78</v>
      </c>
      <c r="C21" s="72" t="s">
        <v>76</v>
      </c>
      <c r="D21" s="73" t="s">
        <v>87</v>
      </c>
      <c r="E21" s="74" t="s">
        <v>81</v>
      </c>
      <c r="F21" s="75">
        <v>1</v>
      </c>
      <c r="G21" s="76">
        <v>11400</v>
      </c>
      <c r="H21" s="78">
        <f>ROUND(G21*F21,2)</f>
        <v>11400</v>
      </c>
      <c r="J21" s="73" t="s">
        <v>91</v>
      </c>
    </row>
    <row r="22" spans="1:10" ht="19.5">
      <c r="A22" s="79"/>
      <c r="B22" s="80" t="s">
        <v>79</v>
      </c>
      <c r="C22" s="81"/>
      <c r="D22" s="82" t="s">
        <v>88</v>
      </c>
      <c r="E22" s="81"/>
      <c r="F22" s="81"/>
      <c r="G22" s="81"/>
      <c r="H22" s="83"/>
      <c r="J22" s="71"/>
    </row>
    <row r="23" spans="1:10">
      <c r="A23" s="77" t="s">
        <v>72</v>
      </c>
      <c r="B23" s="70" t="s">
        <v>78</v>
      </c>
      <c r="C23" s="72" t="s">
        <v>77</v>
      </c>
      <c r="D23" s="73" t="s">
        <v>89</v>
      </c>
      <c r="E23" s="74" t="s">
        <v>81</v>
      </c>
      <c r="F23" s="75">
        <v>1</v>
      </c>
      <c r="G23" s="76">
        <v>1360</v>
      </c>
      <c r="H23" s="78">
        <f>ROUND(G23*F23,2)</f>
        <v>1360</v>
      </c>
      <c r="J23" s="73" t="s">
        <v>91</v>
      </c>
    </row>
    <row r="24" spans="1:10" ht="19.5">
      <c r="A24" s="41"/>
      <c r="B24" s="32"/>
      <c r="C24" s="32"/>
      <c r="D24" s="82" t="s">
        <v>90</v>
      </c>
      <c r="E24" s="81"/>
      <c r="F24" s="81"/>
      <c r="G24" s="81"/>
      <c r="H24" s="83"/>
    </row>
    <row r="25" spans="1:10">
      <c r="A25" s="41"/>
      <c r="B25" s="32"/>
      <c r="C25" s="32"/>
      <c r="D25" s="32"/>
      <c r="E25" s="32"/>
      <c r="F25" s="32"/>
      <c r="G25" s="32"/>
      <c r="H25" s="33"/>
    </row>
    <row r="26" spans="1:10" ht="15.75">
      <c r="A26" s="88"/>
      <c r="B26"/>
      <c r="C26" s="89" t="s">
        <v>96</v>
      </c>
      <c r="D26" s="89" t="s">
        <v>96</v>
      </c>
      <c r="E26" s="90"/>
      <c r="F26" s="90"/>
      <c r="G26" s="90"/>
      <c r="H26" s="91">
        <f>SUM(H27,H29,H31,H33)</f>
        <v>2802.3197999999998</v>
      </c>
    </row>
    <row r="27" spans="1:10">
      <c r="A27" s="92" t="s">
        <v>97</v>
      </c>
      <c r="B27" s="92" t="s">
        <v>98</v>
      </c>
      <c r="C27" s="93"/>
      <c r="D27" s="94"/>
      <c r="E27" s="95"/>
      <c r="F27" s="96"/>
      <c r="G27" s="97"/>
      <c r="H27" s="98">
        <f>SUBTOTAL(9,H28:H28)</f>
        <v>381.26800000000003</v>
      </c>
    </row>
    <row r="28" spans="1:10">
      <c r="A28" s="99"/>
      <c r="B28" s="100" t="s">
        <v>99</v>
      </c>
      <c r="C28" s="100" t="s">
        <v>100</v>
      </c>
      <c r="D28" s="100" t="s">
        <v>98</v>
      </c>
      <c r="E28" s="100" t="s">
        <v>101</v>
      </c>
      <c r="F28" s="100">
        <v>0.4</v>
      </c>
      <c r="G28" s="101">
        <f>H14</f>
        <v>95317</v>
      </c>
      <c r="H28" s="102">
        <f>G28*F28/100</f>
        <v>381.26800000000003</v>
      </c>
    </row>
    <row r="29" spans="1:10">
      <c r="A29" s="92" t="s">
        <v>102</v>
      </c>
      <c r="B29" s="92" t="s">
        <v>103</v>
      </c>
      <c r="C29" s="93"/>
      <c r="D29" s="94"/>
      <c r="E29" s="95"/>
      <c r="F29" s="96"/>
      <c r="G29" s="103"/>
      <c r="H29" s="98">
        <f>SUBTOTAL(9,H30:H30)</f>
        <v>381.26800000000003</v>
      </c>
    </row>
    <row r="30" spans="1:10">
      <c r="A30" s="99"/>
      <c r="B30" s="100" t="s">
        <v>99</v>
      </c>
      <c r="C30" s="100" t="s">
        <v>104</v>
      </c>
      <c r="D30" s="100" t="s">
        <v>103</v>
      </c>
      <c r="E30" s="100" t="s">
        <v>101</v>
      </c>
      <c r="F30" s="100">
        <v>0.4</v>
      </c>
      <c r="G30" s="101">
        <f>G28</f>
        <v>95317</v>
      </c>
      <c r="H30" s="102">
        <f>G30*F30/100</f>
        <v>381.26800000000003</v>
      </c>
    </row>
    <row r="31" spans="1:10">
      <c r="A31" s="92" t="s">
        <v>105</v>
      </c>
      <c r="B31" s="92" t="s">
        <v>106</v>
      </c>
      <c r="C31" s="93"/>
      <c r="D31" s="93"/>
      <c r="E31" s="95"/>
      <c r="F31" s="96"/>
      <c r="G31" s="103"/>
      <c r="H31" s="98">
        <f>SUBTOTAL(9,H32:H32)</f>
        <v>381.26800000000003</v>
      </c>
    </row>
    <row r="32" spans="1:10">
      <c r="A32" s="99"/>
      <c r="B32" s="100" t="s">
        <v>99</v>
      </c>
      <c r="C32" s="100" t="s">
        <v>107</v>
      </c>
      <c r="D32" s="100" t="s">
        <v>106</v>
      </c>
      <c r="E32" s="100" t="s">
        <v>101</v>
      </c>
      <c r="F32" s="100">
        <v>0.4</v>
      </c>
      <c r="G32" s="101">
        <f>G30</f>
        <v>95317</v>
      </c>
      <c r="H32" s="102">
        <f>G32*F32/100</f>
        <v>381.26800000000003</v>
      </c>
    </row>
    <row r="33" spans="1:8">
      <c r="A33" s="92" t="s">
        <v>96</v>
      </c>
      <c r="B33" s="92" t="s">
        <v>108</v>
      </c>
      <c r="C33" s="93"/>
      <c r="D33" s="94"/>
      <c r="E33" s="95"/>
      <c r="F33" s="96"/>
      <c r="G33" s="103"/>
      <c r="H33" s="98">
        <f>SUM(H34:H36)</f>
        <v>1658.5157999999997</v>
      </c>
    </row>
    <row r="34" spans="1:8">
      <c r="A34" s="99"/>
      <c r="B34" s="100" t="s">
        <v>99</v>
      </c>
      <c r="C34" s="100" t="s">
        <v>109</v>
      </c>
      <c r="D34" s="100" t="s">
        <v>110</v>
      </c>
      <c r="E34" s="100" t="s">
        <v>101</v>
      </c>
      <c r="F34" s="100">
        <v>0.57999999999999996</v>
      </c>
      <c r="G34" s="101">
        <f>G32</f>
        <v>95317</v>
      </c>
      <c r="H34" s="102">
        <f>G34*F34/100</f>
        <v>552.83859999999993</v>
      </c>
    </row>
    <row r="35" spans="1:8">
      <c r="A35" s="99"/>
      <c r="B35" s="100" t="s">
        <v>99</v>
      </c>
      <c r="C35" s="100" t="s">
        <v>111</v>
      </c>
      <c r="D35" s="100" t="s">
        <v>112</v>
      </c>
      <c r="E35" s="100" t="s">
        <v>101</v>
      </c>
      <c r="F35" s="100">
        <v>0.57999999999999996</v>
      </c>
      <c r="G35" s="101">
        <f>G32</f>
        <v>95317</v>
      </c>
      <c r="H35" s="102">
        <f>G35*F35/100</f>
        <v>552.83859999999993</v>
      </c>
    </row>
    <row r="36" spans="1:8">
      <c r="A36" s="99"/>
      <c r="B36" s="100" t="s">
        <v>99</v>
      </c>
      <c r="C36" s="100" t="s">
        <v>113</v>
      </c>
      <c r="D36" s="100" t="s">
        <v>114</v>
      </c>
      <c r="E36" s="100" t="s">
        <v>101</v>
      </c>
      <c r="F36" s="100">
        <v>0.57999999999999996</v>
      </c>
      <c r="G36" s="101">
        <f>G32</f>
        <v>95317</v>
      </c>
      <c r="H36" s="102">
        <f>G36*F36/100</f>
        <v>552.83859999999993</v>
      </c>
    </row>
    <row r="37" spans="1:8">
      <c r="A37" s="41"/>
      <c r="B37" s="32"/>
      <c r="C37" s="32"/>
      <c r="D37" s="32"/>
      <c r="E37" s="32"/>
      <c r="F37" s="32"/>
      <c r="G37" s="32"/>
      <c r="H37" s="33"/>
    </row>
    <row r="38" spans="1:8">
      <c r="A38" s="41"/>
      <c r="B38" s="32"/>
      <c r="C38" s="32"/>
      <c r="D38" s="32"/>
      <c r="E38" s="32"/>
      <c r="F38" s="32"/>
      <c r="G38" s="32"/>
      <c r="H38" s="33"/>
    </row>
    <row r="39" spans="1:8">
      <c r="A39" s="41"/>
      <c r="B39" s="32"/>
      <c r="C39" s="32"/>
      <c r="D39" s="52" t="s">
        <v>62</v>
      </c>
      <c r="E39" s="50"/>
      <c r="F39" s="50"/>
      <c r="G39" s="50"/>
      <c r="H39" s="51">
        <f>H26+H14</f>
        <v>98119.319799999997</v>
      </c>
    </row>
    <row r="40" spans="1:8" ht="15.75" thickBot="1">
      <c r="A40" s="56"/>
      <c r="B40" s="39"/>
      <c r="C40" s="39"/>
      <c r="D40" s="39"/>
      <c r="E40" s="39"/>
      <c r="F40" s="39"/>
      <c r="G40" s="39"/>
      <c r="H40" s="40"/>
    </row>
    <row r="41" spans="1:8">
      <c r="A41" s="44"/>
      <c r="B41" s="45"/>
      <c r="C41" s="45"/>
      <c r="D41" s="45"/>
      <c r="E41" s="45"/>
      <c r="F41" s="45"/>
      <c r="G41" s="45"/>
      <c r="H41" s="46"/>
    </row>
    <row r="42" spans="1:8" ht="18.75">
      <c r="A42" s="47"/>
      <c r="B42" s="48"/>
      <c r="C42" s="48"/>
      <c r="D42" s="24" t="s">
        <v>58</v>
      </c>
      <c r="E42" s="48"/>
      <c r="F42" s="48"/>
      <c r="G42" s="48"/>
      <c r="H42" s="58">
        <f>H12+H39</f>
        <v>98119.319799999997</v>
      </c>
    </row>
    <row r="43" spans="1:8" ht="15.75" thickBot="1">
      <c r="A43" s="42"/>
      <c r="B43" s="43"/>
      <c r="C43" s="43"/>
      <c r="D43" s="43"/>
      <c r="E43" s="43"/>
      <c r="F43" s="43"/>
      <c r="G43" s="43"/>
      <c r="H43" s="49"/>
    </row>
  </sheetData>
  <protectedRanges>
    <protectedRange sqref="G11" name="Oblast1_4_1_1"/>
    <protectedRange sqref="G27:G36" name="Oblast1_1_2"/>
  </protectedRanges>
  <mergeCells count="8">
    <mergeCell ref="A13:H13"/>
    <mergeCell ref="B8:F8"/>
    <mergeCell ref="A10:H10"/>
    <mergeCell ref="B7:F7"/>
    <mergeCell ref="A1:F1"/>
    <mergeCell ref="B3:F3"/>
    <mergeCell ref="B5:F5"/>
    <mergeCell ref="B6:F6"/>
  </mergeCells>
  <pageMargins left="0.7" right="0.7" top="0.78740157499999996" bottom="0.78740157499999996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Průvodka</vt:lpstr>
      <vt:lpstr>Výkaz výměr</vt:lpstr>
      <vt:lpstr>Průvodka!Oblast_tisku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Balatka Filip</dc:creator>
  <cp:lastModifiedBy>ElebachV</cp:lastModifiedBy>
  <cp:lastPrinted>2021-09-07T11:56:52Z</cp:lastPrinted>
  <dcterms:created xsi:type="dcterms:W3CDTF">2018-03-28T09:30:56Z</dcterms:created>
  <dcterms:modified xsi:type="dcterms:W3CDTF">2022-02-02T10:10:38Z</dcterms:modified>
</cp:coreProperties>
</file>